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書式" sheetId="1" r:id="rId1"/>
    <sheet name="書き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<sst xmlns="http://schemas.openxmlformats.org/spreadsheetml/2006/main" count="229" uniqueCount="100">
  <si>
    <t>報告書製本</t>
  </si>
  <si>
    <t>一般管理費</t>
  </si>
  <si>
    <t>小計</t>
  </si>
  <si>
    <t>合計</t>
  </si>
  <si>
    <t>システム開発費</t>
  </si>
  <si>
    <t>システム構築費</t>
  </si>
  <si>
    <t>マニュアル・報告書</t>
  </si>
  <si>
    <t>機器類設備費</t>
  </si>
  <si>
    <t>管理費</t>
  </si>
  <si>
    <t>リース（使用）料</t>
  </si>
  <si>
    <t>ヶ月</t>
  </si>
  <si>
    <t>印刷費</t>
  </si>
  <si>
    <t>×</t>
  </si>
  <si>
    <t>部</t>
  </si>
  <si>
    <t>備考</t>
  </si>
  <si>
    <t>100/105</t>
  </si>
  <si>
    <t>＝</t>
  </si>
  <si>
    <t>台</t>
  </si>
  <si>
    <t>【様式６】</t>
  </si>
  <si>
    <t>提案総額内訳表</t>
  </si>
  <si>
    <t>項　　　　　　目</t>
  </si>
  <si>
    <t>大項目</t>
  </si>
  <si>
    <t>小項目</t>
  </si>
  <si>
    <t>中項目</t>
  </si>
  <si>
    <t>Ⅰ．人件費</t>
  </si>
  <si>
    <t>Ⅱ．事業費</t>
  </si>
  <si>
    <t>見積金額</t>
  </si>
  <si>
    <t>積算基礎</t>
  </si>
  <si>
    <t>報告書製本</t>
  </si>
  <si>
    <t>×</t>
  </si>
  <si>
    <t>＠</t>
  </si>
  <si>
    <t>人回×</t>
  </si>
  <si>
    <t>100/105</t>
  </si>
  <si>
    <t>=</t>
  </si>
  <si>
    <t>＠</t>
  </si>
  <si>
    <t>＠</t>
  </si>
  <si>
    <t>＠</t>
  </si>
  <si>
    <t>＠</t>
  </si>
  <si>
    <t>＠</t>
  </si>
  <si>
    <t>＠</t>
  </si>
  <si>
    <t>＠</t>
  </si>
  <si>
    <t>×</t>
  </si>
  <si>
    <t>H</t>
  </si>
  <si>
    <t>H</t>
  </si>
  <si>
    <t>購入ソフトウェア</t>
  </si>
  <si>
    <t>購入機器物件</t>
  </si>
  <si>
    <t>式</t>
  </si>
  <si>
    <t>×</t>
  </si>
  <si>
    <t>×</t>
  </si>
  <si>
    <t>一般管理対象金額×１０％以内</t>
  </si>
  <si>
    <t>＝</t>
  </si>
  <si>
    <t>＝</t>
  </si>
  <si>
    <t>＝</t>
  </si>
  <si>
    <t>金額（円未満切捨て）</t>
  </si>
  <si>
    <t>Ⅰ＋Ⅱ</t>
  </si>
  <si>
    <t>（Ⅰ+Ⅱ）×0.05</t>
  </si>
  <si>
    <t>Ⅰ＋Ⅱ＋Ⅲ</t>
  </si>
  <si>
    <t>人回×</t>
  </si>
  <si>
    <t>100/105</t>
  </si>
  <si>
    <t>＝</t>
  </si>
  <si>
    <t>Ⅰ＋Ⅱ</t>
  </si>
  <si>
    <t>Ⅰ＋Ⅱ＋Ⅲ</t>
  </si>
  <si>
    <t>基本設計</t>
  </si>
  <si>
    <t>システム詳細設計・開発</t>
  </si>
  <si>
    <t>技術ランク１</t>
  </si>
  <si>
    <t>技術ランク２</t>
  </si>
  <si>
    <t>技術ランク３</t>
  </si>
  <si>
    <t>ネットワーク環境構築</t>
  </si>
  <si>
    <t>サーバ環境構築</t>
  </si>
  <si>
    <t>＠</t>
  </si>
  <si>
    <t>×</t>
  </si>
  <si>
    <t>H</t>
  </si>
  <si>
    <t>＝</t>
  </si>
  <si>
    <t>＠</t>
  </si>
  <si>
    <t>×</t>
  </si>
  <si>
    <t>＝</t>
  </si>
  <si>
    <t>＠</t>
  </si>
  <si>
    <t>×</t>
  </si>
  <si>
    <t>＝</t>
  </si>
  <si>
    <t>＠</t>
  </si>
  <si>
    <t>×</t>
  </si>
  <si>
    <t>＝</t>
  </si>
  <si>
    <t>＠</t>
  </si>
  <si>
    <t>×</t>
  </si>
  <si>
    <t>＠</t>
  </si>
  <si>
    <t>×</t>
  </si>
  <si>
    <t>（Ⅰ+Ⅱ）×0.05</t>
  </si>
  <si>
    <t>東京～ＸＸ(１泊）</t>
  </si>
  <si>
    <t>東京～ＹＹ（日帰り）</t>
  </si>
  <si>
    <t>=</t>
  </si>
  <si>
    <t>増設ＨＤＤ（ＬＡＮ接続2TB）</t>
  </si>
  <si>
    <t>ｗｅｂサーバ</t>
  </si>
  <si>
    <t>ＸＸＸパッケージ</t>
  </si>
  <si>
    <t>ＹＹＹ</t>
  </si>
  <si>
    <t>ＳＳＬライセンス</t>
  </si>
  <si>
    <t>回線費</t>
  </si>
  <si>
    <t>ＸＸＸ社製</t>
  </si>
  <si>
    <t>ＣＤ－Ｒ２部含む</t>
  </si>
  <si>
    <t>Ⅲ．消費税及び地方消費税</t>
  </si>
  <si>
    <t>旅費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</si>
</sst>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5" xfId="21" applyFont="1" applyBorder="1">
      <alignment/>
      <protection/>
    </xf>
    <xf numFmtId="0" fontId="5" fillId="0" borderId="0" xfId="21" applyFont="1" applyBorder="1">
      <alignment/>
      <protection/>
    </xf>
    <xf numFmtId="177" fontId="3" fillId="0" borderId="0" xfId="21" applyNumberFormat="1" applyFont="1" applyBorder="1">
      <alignment/>
      <protection/>
    </xf>
    <xf numFmtId="177" fontId="6" fillId="0" borderId="0" xfId="21" applyNumberFormat="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3" fillId="0" borderId="8" xfId="21" applyFont="1" applyBorder="1">
      <alignment/>
      <protection/>
    </xf>
    <xf numFmtId="177" fontId="3" fillId="0" borderId="8" xfId="21" applyNumberFormat="1" applyFont="1" applyBorder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>
      <alignment/>
      <protection/>
    </xf>
    <xf numFmtId="0" fontId="3" fillId="0" borderId="12" xfId="21" applyFont="1" applyBorder="1">
      <alignment/>
      <protection/>
    </xf>
    <xf numFmtId="177" fontId="6" fillId="0" borderId="8" xfId="21" applyNumberFormat="1" applyFont="1" applyBorder="1">
      <alignment/>
      <protection/>
    </xf>
    <xf numFmtId="0" fontId="3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15" xfId="21" applyFont="1" applyBorder="1">
      <alignment/>
      <protection/>
    </xf>
    <xf numFmtId="0" fontId="3" fillId="0" borderId="16" xfId="21" applyFont="1" applyBorder="1">
      <alignment/>
      <protection/>
    </xf>
    <xf numFmtId="0" fontId="3" fillId="0" borderId="17" xfId="21" applyFont="1" applyBorder="1">
      <alignment/>
      <protection/>
    </xf>
    <xf numFmtId="0" fontId="3" fillId="0" borderId="18" xfId="21" applyFont="1" applyBorder="1">
      <alignment/>
      <protection/>
    </xf>
    <xf numFmtId="0" fontId="3" fillId="0" borderId="19" xfId="21" applyFont="1" applyBorder="1">
      <alignment/>
      <protection/>
    </xf>
    <xf numFmtId="0" fontId="3" fillId="0" borderId="20" xfId="21" applyFont="1" applyBorder="1">
      <alignment/>
      <protection/>
    </xf>
    <xf numFmtId="0" fontId="3" fillId="0" borderId="21" xfId="21" applyFont="1" applyBorder="1">
      <alignment/>
      <protection/>
    </xf>
    <xf numFmtId="0" fontId="3" fillId="0" borderId="22" xfId="21" applyFont="1" applyBorder="1">
      <alignment/>
      <protection/>
    </xf>
    <xf numFmtId="0" fontId="3" fillId="0" borderId="23" xfId="21" applyFont="1" applyBorder="1">
      <alignment/>
      <protection/>
    </xf>
    <xf numFmtId="0" fontId="3" fillId="0" borderId="24" xfId="21" applyFont="1" applyBorder="1">
      <alignment/>
      <protection/>
    </xf>
    <xf numFmtId="176" fontId="3" fillId="0" borderId="24" xfId="21" applyNumberFormat="1" applyFont="1" applyBorder="1">
      <alignment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0" xfId="21" applyNumberFormat="1" applyFont="1" applyBorder="1">
      <alignment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2" borderId="14" xfId="21" applyFont="1" applyFill="1" applyBorder="1">
      <alignment/>
      <protection/>
    </xf>
    <xf numFmtId="0" fontId="5" fillId="2" borderId="15" xfId="21" applyFont="1" applyFill="1" applyBorder="1">
      <alignment/>
      <protection/>
    </xf>
    <xf numFmtId="0" fontId="3" fillId="2" borderId="15" xfId="21" applyFont="1" applyFill="1" applyBorder="1">
      <alignment/>
      <protection/>
    </xf>
    <xf numFmtId="49" fontId="3" fillId="2" borderId="15" xfId="21" applyNumberFormat="1" applyFont="1" applyFill="1" applyBorder="1">
      <alignment/>
      <protection/>
    </xf>
    <xf numFmtId="177" fontId="6" fillId="2" borderId="15" xfId="21" applyNumberFormat="1" applyFont="1" applyFill="1" applyBorder="1">
      <alignment/>
      <protection/>
    </xf>
    <xf numFmtId="177" fontId="6" fillId="2" borderId="16" xfId="21" applyNumberFormat="1" applyFont="1" applyFill="1" applyBorder="1">
      <alignment/>
      <protection/>
    </xf>
    <xf numFmtId="177" fontId="3" fillId="2" borderId="15" xfId="21" applyNumberFormat="1" applyFont="1" applyFill="1" applyBorder="1">
      <alignment/>
      <protection/>
    </xf>
    <xf numFmtId="177" fontId="3" fillId="2" borderId="16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0" fillId="0" borderId="31" xfId="0" applyBorder="1" applyAlignment="1">
      <alignment vertical="center"/>
    </xf>
    <xf numFmtId="177" fontId="6" fillId="0" borderId="12" xfId="21" applyNumberFormat="1" applyFont="1" applyBorder="1">
      <alignment/>
      <protection/>
    </xf>
    <xf numFmtId="0" fontId="3" fillId="2" borderId="32" xfId="21" applyFont="1" applyFill="1" applyBorder="1">
      <alignment/>
      <protection/>
    </xf>
    <xf numFmtId="0" fontId="3" fillId="2" borderId="33" xfId="21" applyFont="1" applyFill="1" applyBorder="1">
      <alignment/>
      <protection/>
    </xf>
    <xf numFmtId="0" fontId="3" fillId="2" borderId="34" xfId="21" applyFont="1" applyFill="1" applyBorder="1">
      <alignment/>
      <protection/>
    </xf>
    <xf numFmtId="0" fontId="0" fillId="0" borderId="35" xfId="0" applyBorder="1" applyAlignment="1">
      <alignment vertical="center"/>
    </xf>
    <xf numFmtId="3" fontId="3" fillId="0" borderId="0" xfId="21" applyNumberFormat="1" applyFont="1" applyBorder="1">
      <alignment/>
      <protection/>
    </xf>
    <xf numFmtId="3" fontId="3" fillId="0" borderId="8" xfId="21" applyNumberFormat="1" applyFont="1" applyBorder="1">
      <alignment/>
      <protection/>
    </xf>
    <xf numFmtId="3" fontId="3" fillId="0" borderId="0" xfId="21" applyNumberFormat="1" applyFont="1" applyFill="1" applyBorder="1">
      <alignment/>
      <protection/>
    </xf>
    <xf numFmtId="177" fontId="3" fillId="0" borderId="6" xfId="21" applyNumberFormat="1" applyFont="1" applyBorder="1">
      <alignment/>
      <protection/>
    </xf>
    <xf numFmtId="177" fontId="3" fillId="0" borderId="13" xfId="21" applyNumberFormat="1" applyFont="1" applyBorder="1">
      <alignment/>
      <protection/>
    </xf>
    <xf numFmtId="177" fontId="3" fillId="0" borderId="36" xfId="21" applyNumberFormat="1" applyFont="1" applyBorder="1">
      <alignment/>
      <protection/>
    </xf>
    <xf numFmtId="177" fontId="3" fillId="0" borderId="37" xfId="21" applyNumberFormat="1" applyFont="1" applyBorder="1">
      <alignment/>
      <protection/>
    </xf>
    <xf numFmtId="177" fontId="0" fillId="3" borderId="13" xfId="0" applyNumberFormat="1" applyFill="1" applyBorder="1" applyAlignment="1">
      <alignment horizontal="center" vertical="center"/>
    </xf>
    <xf numFmtId="177" fontId="0" fillId="3" borderId="13" xfId="0" applyNumberFormat="1" applyFill="1" applyBorder="1" applyAlignment="1">
      <alignment vertical="center"/>
    </xf>
    <xf numFmtId="177" fontId="3" fillId="0" borderId="3" xfId="17" applyNumberFormat="1" applyFont="1" applyBorder="1" applyAlignment="1">
      <alignment/>
    </xf>
    <xf numFmtId="177" fontId="3" fillId="0" borderId="9" xfId="17" applyNumberFormat="1" applyFont="1" applyBorder="1" applyAlignment="1">
      <alignment/>
    </xf>
    <xf numFmtId="177" fontId="3" fillId="0" borderId="10" xfId="17" applyNumberFormat="1" applyFont="1" applyBorder="1" applyAlignment="1">
      <alignment/>
    </xf>
    <xf numFmtId="177" fontId="0" fillId="3" borderId="13" xfId="0" applyNumberFormat="1" applyFill="1" applyBorder="1" applyAlignment="1">
      <alignment/>
    </xf>
    <xf numFmtId="177" fontId="3" fillId="3" borderId="13" xfId="17" applyNumberFormat="1" applyFont="1" applyFill="1" applyBorder="1" applyAlignment="1">
      <alignment/>
    </xf>
    <xf numFmtId="177" fontId="3" fillId="3" borderId="10" xfId="17" applyNumberFormat="1" applyFont="1" applyFill="1" applyBorder="1" applyAlignment="1">
      <alignment/>
    </xf>
    <xf numFmtId="177" fontId="3" fillId="0" borderId="13" xfId="17" applyNumberFormat="1" applyFont="1" applyBorder="1" applyAlignment="1">
      <alignment/>
    </xf>
    <xf numFmtId="177" fontId="3" fillId="3" borderId="20" xfId="17" applyNumberFormat="1" applyFont="1" applyFill="1" applyBorder="1" applyAlignment="1">
      <alignment/>
    </xf>
    <xf numFmtId="177" fontId="3" fillId="0" borderId="38" xfId="17" applyNumberFormat="1" applyFont="1" applyBorder="1" applyAlignment="1">
      <alignment/>
    </xf>
    <xf numFmtId="49" fontId="6" fillId="0" borderId="0" xfId="21" applyNumberFormat="1" applyFont="1" applyBorder="1">
      <alignment/>
      <protection/>
    </xf>
    <xf numFmtId="49" fontId="6" fillId="0" borderId="8" xfId="21" applyNumberFormat="1" applyFont="1" applyBorder="1">
      <alignment/>
      <protection/>
    </xf>
    <xf numFmtId="0" fontId="8" fillId="0" borderId="14" xfId="21" applyFont="1" applyBorder="1">
      <alignment/>
      <protection/>
    </xf>
    <xf numFmtId="177" fontId="3" fillId="2" borderId="13" xfId="21" applyNumberFormat="1" applyFont="1" applyFill="1" applyBorder="1">
      <alignment/>
      <protection/>
    </xf>
    <xf numFmtId="177" fontId="0" fillId="2" borderId="13" xfId="0" applyNumberFormat="1" applyFill="1" applyBorder="1" applyAlignment="1">
      <alignment vertical="center"/>
    </xf>
    <xf numFmtId="177" fontId="3" fillId="0" borderId="10" xfId="21" applyNumberFormat="1" applyFont="1" applyBorder="1">
      <alignment/>
      <protection/>
    </xf>
    <xf numFmtId="177" fontId="3" fillId="2" borderId="14" xfId="21" applyNumberFormat="1" applyFont="1" applyFill="1" applyBorder="1">
      <alignment/>
      <protection/>
    </xf>
    <xf numFmtId="177" fontId="3" fillId="2" borderId="20" xfId="21" applyNumberFormat="1" applyFont="1" applyFill="1" applyBorder="1">
      <alignment/>
      <protection/>
    </xf>
    <xf numFmtId="177" fontId="10" fillId="2" borderId="13" xfId="0" applyNumberFormat="1" applyFont="1" applyFill="1" applyBorder="1" applyAlignment="1">
      <alignment vertical="center"/>
    </xf>
    <xf numFmtId="177" fontId="6" fillId="2" borderId="13" xfId="21" applyNumberFormat="1" applyFont="1" applyFill="1" applyBorder="1">
      <alignment/>
      <protection/>
    </xf>
    <xf numFmtId="0" fontId="8" fillId="0" borderId="0" xfId="21" applyFont="1" applyBorder="1">
      <alignment/>
      <protection/>
    </xf>
    <xf numFmtId="0" fontId="8" fillId="0" borderId="6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77" fontId="6" fillId="0" borderId="6" xfId="21" applyNumberFormat="1" applyFont="1" applyBorder="1">
      <alignment/>
      <protection/>
    </xf>
    <xf numFmtId="0" fontId="8" fillId="0" borderId="7" xfId="21" applyFont="1" applyBorder="1">
      <alignment/>
      <protection/>
    </xf>
    <xf numFmtId="3" fontId="6" fillId="0" borderId="8" xfId="21" applyNumberFormat="1" applyFont="1" applyBorder="1">
      <alignment/>
      <protection/>
    </xf>
    <xf numFmtId="0" fontId="6" fillId="0" borderId="8" xfId="21" applyFont="1" applyBorder="1">
      <alignment/>
      <protection/>
    </xf>
    <xf numFmtId="177" fontId="6" fillId="0" borderId="10" xfId="21" applyNumberFormat="1" applyFont="1" applyBorder="1">
      <alignment/>
      <protection/>
    </xf>
    <xf numFmtId="0" fontId="8" fillId="0" borderId="4" xfId="21" applyFont="1" applyBorder="1">
      <alignment/>
      <protection/>
    </xf>
    <xf numFmtId="0" fontId="8" fillId="2" borderId="14" xfId="21" applyFont="1" applyFill="1" applyBorder="1">
      <alignment/>
      <protection/>
    </xf>
    <xf numFmtId="0" fontId="8" fillId="2" borderId="15" xfId="21" applyFont="1" applyFill="1" applyBorder="1">
      <alignment/>
      <protection/>
    </xf>
    <xf numFmtId="0" fontId="6" fillId="2" borderId="15" xfId="21" applyFont="1" applyFill="1" applyBorder="1">
      <alignment/>
      <protection/>
    </xf>
    <xf numFmtId="49" fontId="6" fillId="2" borderId="15" xfId="21" applyNumberFormat="1" applyFont="1" applyFill="1" applyBorder="1">
      <alignment/>
      <protection/>
    </xf>
    <xf numFmtId="177" fontId="6" fillId="2" borderId="14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177" fontId="6" fillId="0" borderId="13" xfId="21" applyNumberFormat="1" applyFont="1" applyBorder="1">
      <alignment/>
      <protection/>
    </xf>
    <xf numFmtId="0" fontId="8" fillId="0" borderId="15" xfId="21" applyFont="1" applyBorder="1">
      <alignment/>
      <protection/>
    </xf>
    <xf numFmtId="0" fontId="6" fillId="0" borderId="17" xfId="21" applyFont="1" applyBorder="1">
      <alignment/>
      <protection/>
    </xf>
    <xf numFmtId="177" fontId="6" fillId="0" borderId="36" xfId="21" applyNumberFormat="1" applyFont="1" applyBorder="1">
      <alignment/>
      <protection/>
    </xf>
    <xf numFmtId="0" fontId="6" fillId="2" borderId="32" xfId="21" applyFont="1" applyFill="1" applyBorder="1">
      <alignment/>
      <protection/>
    </xf>
    <xf numFmtId="0" fontId="6" fillId="2" borderId="33" xfId="21" applyFont="1" applyFill="1" applyBorder="1">
      <alignment/>
      <protection/>
    </xf>
    <xf numFmtId="0" fontId="6" fillId="2" borderId="34" xfId="21" applyFont="1" applyFill="1" applyBorder="1">
      <alignment/>
      <protection/>
    </xf>
    <xf numFmtId="177" fontId="6" fillId="2" borderId="20" xfId="21" applyNumberFormat="1" applyFont="1" applyFill="1" applyBorder="1">
      <alignment/>
      <protection/>
    </xf>
    <xf numFmtId="177" fontId="6" fillId="0" borderId="37" xfId="21" applyNumberFormat="1" applyFont="1" applyBorder="1">
      <alignment/>
      <protection/>
    </xf>
    <xf numFmtId="0" fontId="6" fillId="0" borderId="22" xfId="21" applyFont="1" applyBorder="1">
      <alignment/>
      <protection/>
    </xf>
    <xf numFmtId="0" fontId="6" fillId="0" borderId="23" xfId="21" applyFont="1" applyBorder="1">
      <alignment/>
      <protection/>
    </xf>
    <xf numFmtId="0" fontId="6" fillId="0" borderId="24" xfId="21" applyFont="1" applyBorder="1">
      <alignment/>
      <protection/>
    </xf>
    <xf numFmtId="176" fontId="6" fillId="0" borderId="24" xfId="21" applyNumberFormat="1" applyFont="1" applyBorder="1">
      <alignment/>
      <protection/>
    </xf>
    <xf numFmtId="0" fontId="9" fillId="0" borderId="0" xfId="17" applyNumberFormat="1" applyFont="1" applyFill="1" applyBorder="1" applyAlignment="1">
      <alignment vertical="center" wrapText="1"/>
    </xf>
    <xf numFmtId="0" fontId="9" fillId="0" borderId="0" xfId="17" applyNumberFormat="1" applyFont="1" applyFill="1" applyBorder="1" applyAlignment="1">
      <alignment horizontal="center" vertical="center" wrapText="1"/>
    </xf>
    <xf numFmtId="182" fontId="9" fillId="0" borderId="0" xfId="17" applyNumberFormat="1" applyFont="1" applyFill="1" applyBorder="1" applyAlignment="1">
      <alignment vertical="center" wrapText="1"/>
    </xf>
    <xf numFmtId="38" fontId="9" fillId="0" borderId="0" xfId="17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38" fontId="9" fillId="0" borderId="9" xfId="17" applyFont="1" applyFill="1" applyBorder="1" applyAlignment="1">
      <alignment horizontal="right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0" borderId="39" xfId="21" applyFont="1" applyBorder="1" applyAlignment="1">
      <alignment horizontal="center"/>
      <protection/>
    </xf>
    <xf numFmtId="0" fontId="3" fillId="0" borderId="40" xfId="21" applyFont="1" applyBorder="1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3" fillId="0" borderId="41" xfId="21" applyFont="1" applyBorder="1" applyAlignment="1">
      <alignment horizontal="center" vertical="center"/>
      <protection/>
    </xf>
    <xf numFmtId="0" fontId="3" fillId="0" borderId="42" xfId="21" applyFont="1" applyBorder="1" applyAlignment="1">
      <alignment horizontal="center" vertical="center"/>
      <protection/>
    </xf>
    <xf numFmtId="0" fontId="3" fillId="0" borderId="43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44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38" fontId="3" fillId="0" borderId="45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6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5" xfId="21" applyFont="1" applyBorder="1" applyAlignment="1">
      <alignment horizontal="center" vertical="top" wrapText="1"/>
      <protection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2" xfId="21" applyFont="1" applyBorder="1" applyAlignment="1">
      <alignment/>
      <protection/>
    </xf>
    <xf numFmtId="0" fontId="0" fillId="0" borderId="48" xfId="0" applyBorder="1" applyAlignment="1">
      <alignment/>
    </xf>
    <xf numFmtId="0" fontId="3" fillId="0" borderId="32" xfId="21" applyFont="1" applyFill="1" applyBorder="1" applyAlignment="1">
      <alignment/>
      <protection/>
    </xf>
    <xf numFmtId="0" fontId="0" fillId="0" borderId="19" xfId="0" applyFill="1" applyBorder="1" applyAlignment="1">
      <alignment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14" xfId="21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5" fillId="2" borderId="14" xfId="21" applyFont="1" applyFill="1" applyBorder="1" applyAlignment="1">
      <alignment/>
      <protection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15" xfId="21" applyFont="1" applyFill="1" applyBorder="1" applyAlignment="1">
      <alignment horizontal="center" vertical="center"/>
      <protection/>
    </xf>
    <xf numFmtId="0" fontId="3" fillId="0" borderId="14" xfId="21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3" fillId="0" borderId="14" xfId="21" applyFont="1" applyBorder="1" applyAlignment="1">
      <alignment/>
      <protection/>
    </xf>
    <xf numFmtId="0" fontId="0" fillId="0" borderId="15" xfId="0" applyBorder="1" applyAlignment="1">
      <alignment/>
    </xf>
    <xf numFmtId="0" fontId="5" fillId="2" borderId="7" xfId="21" applyFont="1" applyFill="1" applyBorder="1" applyAlignment="1">
      <alignment/>
      <protection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4" xfId="21" applyFont="1" applyFill="1" applyBorder="1" applyAlignment="1">
      <alignment/>
      <protection/>
    </xf>
    <xf numFmtId="0" fontId="0" fillId="0" borderId="16" xfId="0" applyFill="1" applyBorder="1" applyAlignment="1">
      <alignment/>
    </xf>
    <xf numFmtId="0" fontId="3" fillId="2" borderId="14" xfId="21" applyFont="1" applyFill="1" applyBorder="1" applyAlignment="1">
      <alignment/>
      <protection/>
    </xf>
    <xf numFmtId="0" fontId="0" fillId="0" borderId="16" xfId="0" applyBorder="1" applyAlignment="1">
      <alignment/>
    </xf>
    <xf numFmtId="0" fontId="3" fillId="0" borderId="13" xfId="21" applyFont="1" applyBorder="1" applyAlignment="1">
      <alignment/>
      <protection/>
    </xf>
    <xf numFmtId="0" fontId="0" fillId="0" borderId="13" xfId="0" applyBorder="1" applyAlignment="1">
      <alignment/>
    </xf>
    <xf numFmtId="0" fontId="8" fillId="2" borderId="7" xfId="21" applyFont="1" applyFill="1" applyBorder="1" applyAlignment="1">
      <alignment/>
      <protection/>
    </xf>
    <xf numFmtId="0" fontId="10" fillId="2" borderId="8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6" fillId="0" borderId="32" xfId="21" applyFont="1" applyFill="1" applyBorder="1" applyAlignment="1">
      <alignment/>
      <protection/>
    </xf>
    <xf numFmtId="0" fontId="10" fillId="0" borderId="33" xfId="0" applyFont="1" applyFill="1" applyBorder="1" applyAlignment="1">
      <alignment/>
    </xf>
    <xf numFmtId="0" fontId="8" fillId="2" borderId="14" xfId="21" applyFont="1" applyFill="1" applyBorder="1" applyAlignment="1">
      <alignment/>
      <protection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_180711見積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247650</xdr:rowOff>
    </xdr:from>
    <xdr:to>
      <xdr:col>10</xdr:col>
      <xdr:colOff>466725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48350" y="419100"/>
          <a:ext cx="2276475" cy="419100"/>
        </a:xfrm>
        <a:prstGeom prst="wedgeRoundRectCallout">
          <a:avLst>
            <a:gd name="adj1" fmla="val -119037"/>
            <a:gd name="adj2" fmla="val 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作業内容別・ランク別に積算</a:t>
          </a:r>
        </a:p>
      </xdr:txBody>
    </xdr:sp>
    <xdr:clientData/>
  </xdr:twoCellAnchor>
  <xdr:twoCellAnchor>
    <xdr:from>
      <xdr:col>11</xdr:col>
      <xdr:colOff>190500</xdr:colOff>
      <xdr:row>18</xdr:row>
      <xdr:rowOff>28575</xdr:rowOff>
    </xdr:from>
    <xdr:to>
      <xdr:col>13</xdr:col>
      <xdr:colOff>352425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382000" y="3209925"/>
          <a:ext cx="1438275" cy="419100"/>
        </a:xfrm>
        <a:prstGeom prst="wedgeRoundRectCallout">
          <a:avLst>
            <a:gd name="adj1" fmla="val -136754"/>
            <a:gd name="adj2" fmla="val 5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部数は５部に固定値</a:t>
          </a:r>
        </a:p>
      </xdr:txBody>
    </xdr:sp>
    <xdr:clientData/>
  </xdr:twoCellAnchor>
  <xdr:twoCellAnchor>
    <xdr:from>
      <xdr:col>13</xdr:col>
      <xdr:colOff>933450</xdr:colOff>
      <xdr:row>14</xdr:row>
      <xdr:rowOff>66675</xdr:rowOff>
    </xdr:from>
    <xdr:to>
      <xdr:col>15</xdr:col>
      <xdr:colOff>609600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401300" y="2562225"/>
          <a:ext cx="1676400" cy="1057275"/>
        </a:xfrm>
        <a:prstGeom prst="wedgeRoundRectCallout">
          <a:avLst>
            <a:gd name="adj1" fmla="val -62500"/>
            <a:gd name="adj2" fmla="val 8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製造元または販売元を記載ください。また、機器製品名が定まっている場合はその名称を記載ください。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Zeros="0" tabSelected="1" workbookViewId="0" topLeftCell="A1">
      <selection activeCell="B19" sqref="B19:C19"/>
    </sheetView>
  </sheetViews>
  <sheetFormatPr defaultColWidth="9.00390625" defaultRowHeight="13.5"/>
  <cols>
    <col min="1" max="1" width="10.375" style="0" customWidth="1"/>
    <col min="2" max="2" width="6.625" style="0" customWidth="1"/>
    <col min="3" max="3" width="25.00390625" style="0" customWidth="1"/>
    <col min="4" max="4" width="13.25390625" style="0" customWidth="1"/>
    <col min="5" max="5" width="17.25390625" style="0" customWidth="1"/>
    <col min="6" max="6" width="2.75390625" style="0" customWidth="1"/>
    <col min="7" max="7" width="10.75390625" style="0" customWidth="1"/>
    <col min="8" max="8" width="2.875" style="0" customWidth="1"/>
    <col min="9" max="9" width="5.25390625" style="0" customWidth="1"/>
    <col min="10" max="10" width="6.375" style="0" customWidth="1"/>
    <col min="11" max="11" width="7.00390625" style="0" customWidth="1"/>
    <col min="12" max="12" width="2.625" style="0" customWidth="1"/>
    <col min="13" max="13" width="14.125" style="0" customWidth="1"/>
    <col min="14" max="14" width="17.25390625" style="0" customWidth="1"/>
  </cols>
  <sheetData>
    <row r="1" ht="13.5">
      <c r="A1" t="s">
        <v>18</v>
      </c>
    </row>
    <row r="2" spans="1:14" ht="24" customHeight="1" thickBot="1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3.5">
      <c r="A3" s="122" t="s">
        <v>20</v>
      </c>
      <c r="B3" s="123"/>
      <c r="C3" s="123"/>
      <c r="D3" s="131" t="s">
        <v>26</v>
      </c>
      <c r="E3" s="134" t="s">
        <v>27</v>
      </c>
      <c r="F3" s="135"/>
      <c r="G3" s="136"/>
      <c r="H3" s="136"/>
      <c r="I3" s="136"/>
      <c r="J3" s="136"/>
      <c r="K3" s="136"/>
      <c r="L3" s="136"/>
      <c r="M3" s="141" t="s">
        <v>53</v>
      </c>
      <c r="N3" s="148" t="s">
        <v>14</v>
      </c>
    </row>
    <row r="4" spans="1:14" ht="13.5">
      <c r="A4" s="125" t="s">
        <v>21</v>
      </c>
      <c r="B4" s="127" t="s">
        <v>23</v>
      </c>
      <c r="C4" s="129" t="s">
        <v>22</v>
      </c>
      <c r="D4" s="132"/>
      <c r="E4" s="137"/>
      <c r="F4" s="138"/>
      <c r="G4" s="138"/>
      <c r="H4" s="138"/>
      <c r="I4" s="138"/>
      <c r="J4" s="138"/>
      <c r="K4" s="138"/>
      <c r="L4" s="138"/>
      <c r="M4" s="142"/>
      <c r="N4" s="149"/>
    </row>
    <row r="5" spans="1:14" ht="9" customHeight="1">
      <c r="A5" s="126"/>
      <c r="B5" s="128"/>
      <c r="C5" s="130"/>
      <c r="D5" s="133"/>
      <c r="E5" s="139"/>
      <c r="F5" s="140"/>
      <c r="G5" s="140"/>
      <c r="H5" s="140"/>
      <c r="I5" s="140"/>
      <c r="J5" s="140"/>
      <c r="K5" s="140"/>
      <c r="L5" s="140"/>
      <c r="M5" s="143"/>
      <c r="N5" s="150"/>
    </row>
    <row r="6" spans="1:14" ht="15" customHeight="1">
      <c r="A6" s="6" t="s">
        <v>24</v>
      </c>
      <c r="B6" s="159"/>
      <c r="C6" s="160"/>
      <c r="D6" s="62">
        <f>+D7+D12+D15</f>
        <v>0</v>
      </c>
      <c r="E6" s="157"/>
      <c r="F6" s="158"/>
      <c r="G6" s="158"/>
      <c r="H6" s="158"/>
      <c r="I6" s="158"/>
      <c r="J6" s="158"/>
      <c r="K6" s="158"/>
      <c r="L6" s="158"/>
      <c r="M6" s="77"/>
      <c r="N6" s="54"/>
    </row>
    <row r="7" spans="1:14" ht="13.5">
      <c r="A7" s="6"/>
      <c r="B7" s="151" t="s">
        <v>4</v>
      </c>
      <c r="C7" s="152"/>
      <c r="D7" s="63">
        <f>SUM(M8:M11)</f>
        <v>0</v>
      </c>
      <c r="E7" s="153"/>
      <c r="F7" s="154"/>
      <c r="G7" s="154"/>
      <c r="H7" s="154"/>
      <c r="I7" s="154"/>
      <c r="J7" s="154"/>
      <c r="K7" s="154"/>
      <c r="L7" s="155"/>
      <c r="M7" s="76"/>
      <c r="N7" s="37"/>
    </row>
    <row r="8" spans="1:14" ht="13.5">
      <c r="A8" s="6"/>
      <c r="B8" s="2"/>
      <c r="C8" s="3"/>
      <c r="D8" s="64"/>
      <c r="E8" s="7"/>
      <c r="F8" s="10" t="s">
        <v>34</v>
      </c>
      <c r="G8" s="55"/>
      <c r="H8" s="5" t="s">
        <v>41</v>
      </c>
      <c r="I8" s="5"/>
      <c r="J8" s="8" t="s">
        <v>42</v>
      </c>
      <c r="K8" s="9"/>
      <c r="L8" s="9" t="s">
        <v>16</v>
      </c>
      <c r="M8" s="58">
        <f>+G8*I8</f>
        <v>0</v>
      </c>
      <c r="N8" s="37"/>
    </row>
    <row r="9" spans="1:14" ht="13.5">
      <c r="A9" s="6"/>
      <c r="B9" s="2"/>
      <c r="C9" s="3"/>
      <c r="D9" s="64"/>
      <c r="E9" s="11"/>
      <c r="F9" s="11" t="s">
        <v>35</v>
      </c>
      <c r="G9" s="56"/>
      <c r="H9" s="13" t="s">
        <v>12</v>
      </c>
      <c r="I9" s="13"/>
      <c r="J9" s="14" t="s">
        <v>42</v>
      </c>
      <c r="K9" s="14"/>
      <c r="L9" s="14" t="s">
        <v>16</v>
      </c>
      <c r="M9" s="78">
        <f>+G9*I9</f>
        <v>0</v>
      </c>
      <c r="N9" s="38"/>
    </row>
    <row r="10" spans="1:14" ht="13.5">
      <c r="A10" s="6"/>
      <c r="B10" s="2"/>
      <c r="C10" s="15"/>
      <c r="D10" s="65"/>
      <c r="E10" s="10"/>
      <c r="F10" s="10" t="s">
        <v>35</v>
      </c>
      <c r="G10" s="55"/>
      <c r="H10" s="5" t="s">
        <v>12</v>
      </c>
      <c r="I10" s="5"/>
      <c r="J10" s="5" t="s">
        <v>42</v>
      </c>
      <c r="K10" s="5"/>
      <c r="L10" s="5" t="s">
        <v>16</v>
      </c>
      <c r="M10" s="58">
        <f>+G10*I10</f>
        <v>0</v>
      </c>
      <c r="N10" s="37"/>
    </row>
    <row r="11" spans="1:14" ht="13.5">
      <c r="A11" s="6"/>
      <c r="B11" s="16"/>
      <c r="C11" s="16"/>
      <c r="D11" s="66"/>
      <c r="E11" s="11"/>
      <c r="F11" s="11" t="s">
        <v>35</v>
      </c>
      <c r="G11" s="56"/>
      <c r="H11" s="13" t="s">
        <v>12</v>
      </c>
      <c r="I11" s="13"/>
      <c r="J11" s="13" t="s">
        <v>42</v>
      </c>
      <c r="K11" s="13"/>
      <c r="L11" s="13" t="s">
        <v>16</v>
      </c>
      <c r="M11" s="58">
        <f>+G11*I11</f>
        <v>0</v>
      </c>
      <c r="N11" s="38"/>
    </row>
    <row r="12" spans="1:14" ht="13.5">
      <c r="A12" s="6"/>
      <c r="B12" s="163" t="s">
        <v>5</v>
      </c>
      <c r="C12" s="164"/>
      <c r="D12" s="67">
        <f>SUM(M13:M14)</f>
        <v>0</v>
      </c>
      <c r="E12" s="120"/>
      <c r="F12" s="120"/>
      <c r="G12" s="120"/>
      <c r="H12" s="120"/>
      <c r="I12" s="120"/>
      <c r="J12" s="120"/>
      <c r="K12" s="120"/>
      <c r="L12" s="121"/>
      <c r="M12" s="76"/>
      <c r="N12" s="37"/>
    </row>
    <row r="13" spans="1:14" ht="13.5">
      <c r="A13" s="6"/>
      <c r="B13" s="2"/>
      <c r="C13" s="3"/>
      <c r="D13" s="64"/>
      <c r="E13" s="7"/>
      <c r="F13" s="4" t="s">
        <v>36</v>
      </c>
      <c r="G13" s="55"/>
      <c r="H13" s="5" t="s">
        <v>47</v>
      </c>
      <c r="I13" s="5"/>
      <c r="J13" s="8" t="s">
        <v>43</v>
      </c>
      <c r="K13" s="8"/>
      <c r="L13" s="8" t="s">
        <v>16</v>
      </c>
      <c r="M13" s="58">
        <f>+G13*I13</f>
        <v>0</v>
      </c>
      <c r="N13" s="37"/>
    </row>
    <row r="14" spans="1:14" ht="13.5">
      <c r="A14" s="6"/>
      <c r="B14" s="16"/>
      <c r="C14" s="16"/>
      <c r="D14" s="66"/>
      <c r="E14" s="12"/>
      <c r="F14" s="11" t="s">
        <v>35</v>
      </c>
      <c r="G14" s="56"/>
      <c r="H14" s="13" t="s">
        <v>12</v>
      </c>
      <c r="I14" s="13"/>
      <c r="J14" s="14" t="s">
        <v>42</v>
      </c>
      <c r="K14" s="14"/>
      <c r="L14" s="14" t="s">
        <v>16</v>
      </c>
      <c r="M14" s="58">
        <f>+G14*I14</f>
        <v>0</v>
      </c>
      <c r="N14" s="38"/>
    </row>
    <row r="15" spans="1:14" ht="13.5">
      <c r="A15" s="6"/>
      <c r="B15" s="161" t="s">
        <v>6</v>
      </c>
      <c r="C15" s="162"/>
      <c r="D15" s="68">
        <f>SUM(M16:M17)</f>
        <v>0</v>
      </c>
      <c r="E15" s="156"/>
      <c r="F15" s="120"/>
      <c r="G15" s="120"/>
      <c r="H15" s="120"/>
      <c r="I15" s="120"/>
      <c r="J15" s="120"/>
      <c r="K15" s="120"/>
      <c r="L15" s="121"/>
      <c r="M15" s="76">
        <f>+G15*I15</f>
        <v>0</v>
      </c>
      <c r="N15" s="37"/>
    </row>
    <row r="16" spans="1:14" ht="13.5">
      <c r="A16" s="6"/>
      <c r="B16" s="2"/>
      <c r="C16" s="3"/>
      <c r="D16" s="64"/>
      <c r="E16" s="7"/>
      <c r="F16" s="4" t="s">
        <v>35</v>
      </c>
      <c r="G16" s="55"/>
      <c r="H16" s="5" t="s">
        <v>47</v>
      </c>
      <c r="I16" s="5"/>
      <c r="J16" s="8" t="s">
        <v>42</v>
      </c>
      <c r="K16" s="9"/>
      <c r="L16" s="9" t="s">
        <v>50</v>
      </c>
      <c r="M16" s="58">
        <f>+G16*I16</f>
        <v>0</v>
      </c>
      <c r="N16" s="37"/>
    </row>
    <row r="17" spans="1:14" ht="13.5">
      <c r="A17" s="17"/>
      <c r="B17" s="18"/>
      <c r="C17" s="16"/>
      <c r="D17" s="66"/>
      <c r="E17" s="11"/>
      <c r="F17" s="11" t="s">
        <v>35</v>
      </c>
      <c r="G17" s="56"/>
      <c r="H17" s="13" t="s">
        <v>12</v>
      </c>
      <c r="I17" s="13"/>
      <c r="J17" s="14" t="s">
        <v>42</v>
      </c>
      <c r="K17" s="19"/>
      <c r="L17" s="50" t="s">
        <v>16</v>
      </c>
      <c r="M17" s="58">
        <f>+G17*I17</f>
        <v>0</v>
      </c>
      <c r="N17" s="38"/>
    </row>
    <row r="18" spans="1:14" ht="13.5">
      <c r="A18" s="1" t="s">
        <v>25</v>
      </c>
      <c r="B18" s="171"/>
      <c r="C18" s="121"/>
      <c r="D18" s="69">
        <f>+D19+D22+D28+D31+D33</f>
        <v>0</v>
      </c>
      <c r="E18" s="165"/>
      <c r="F18" s="166"/>
      <c r="G18" s="166"/>
      <c r="H18" s="166"/>
      <c r="I18" s="166"/>
      <c r="J18" s="166"/>
      <c r="K18" s="166"/>
      <c r="L18" s="167"/>
      <c r="M18" s="76"/>
      <c r="N18" s="37"/>
    </row>
    <row r="19" spans="1:14" ht="13.5">
      <c r="A19" s="1"/>
      <c r="B19" s="163" t="s">
        <v>99</v>
      </c>
      <c r="C19" s="172"/>
      <c r="D19" s="68">
        <f>SUM(M20:M21)</f>
        <v>0</v>
      </c>
      <c r="E19" s="40"/>
      <c r="F19" s="41"/>
      <c r="G19" s="42"/>
      <c r="H19" s="42"/>
      <c r="I19" s="42"/>
      <c r="J19" s="43"/>
      <c r="K19" s="44"/>
      <c r="L19" s="45"/>
      <c r="M19" s="76"/>
      <c r="N19" s="37"/>
    </row>
    <row r="20" spans="1:14" ht="13.5">
      <c r="A20" s="6"/>
      <c r="B20" s="2"/>
      <c r="C20" s="3"/>
      <c r="D20" s="64"/>
      <c r="E20" s="10"/>
      <c r="F20" s="4" t="s">
        <v>37</v>
      </c>
      <c r="G20" s="55"/>
      <c r="H20" s="5" t="s">
        <v>48</v>
      </c>
      <c r="I20" s="5"/>
      <c r="J20" s="36" t="s">
        <v>57</v>
      </c>
      <c r="K20" s="73" t="s">
        <v>15</v>
      </c>
      <c r="L20" s="9" t="s">
        <v>51</v>
      </c>
      <c r="M20" s="58">
        <f>ROUNDDOWN(+G20*I20*100/105,0)</f>
        <v>0</v>
      </c>
      <c r="N20" s="37"/>
    </row>
    <row r="21" spans="1:14" ht="13.5">
      <c r="A21" s="6"/>
      <c r="B21" s="16"/>
      <c r="C21" s="16"/>
      <c r="D21" s="66"/>
      <c r="E21" s="11"/>
      <c r="F21" s="11" t="s">
        <v>35</v>
      </c>
      <c r="G21" s="56"/>
      <c r="H21" s="13" t="s">
        <v>12</v>
      </c>
      <c r="I21" s="13"/>
      <c r="J21" s="14" t="s">
        <v>57</v>
      </c>
      <c r="K21" s="74" t="s">
        <v>58</v>
      </c>
      <c r="L21" s="14" t="s">
        <v>16</v>
      </c>
      <c r="M21" s="58">
        <f>ROUNDDOWN(+G21*I21*100/105,0)</f>
        <v>0</v>
      </c>
      <c r="N21" s="38"/>
    </row>
    <row r="22" spans="1:14" ht="13.5">
      <c r="A22" s="6"/>
      <c r="B22" s="173" t="s">
        <v>7</v>
      </c>
      <c r="C22" s="174"/>
      <c r="D22" s="68">
        <f>SUM(M23:M24,M26:M27)</f>
        <v>0</v>
      </c>
      <c r="E22" s="156"/>
      <c r="F22" s="120"/>
      <c r="G22" s="120"/>
      <c r="H22" s="120"/>
      <c r="I22" s="120"/>
      <c r="J22" s="120"/>
      <c r="K22" s="120"/>
      <c r="L22" s="121"/>
      <c r="M22" s="76"/>
      <c r="N22" s="37"/>
    </row>
    <row r="23" spans="1:14" ht="13.5">
      <c r="A23" s="6"/>
      <c r="B23" s="2"/>
      <c r="C23" s="3" t="s">
        <v>44</v>
      </c>
      <c r="D23" s="64"/>
      <c r="E23" s="10"/>
      <c r="F23" s="4" t="s">
        <v>38</v>
      </c>
      <c r="G23" s="55"/>
      <c r="H23" s="5" t="s">
        <v>48</v>
      </c>
      <c r="I23" s="5"/>
      <c r="J23" s="8" t="s">
        <v>46</v>
      </c>
      <c r="K23" s="8"/>
      <c r="L23" s="8" t="s">
        <v>50</v>
      </c>
      <c r="M23" s="58">
        <f>+G23*I23</f>
        <v>0</v>
      </c>
      <c r="N23" s="37"/>
    </row>
    <row r="24" spans="1:14" ht="13.5">
      <c r="A24" s="6"/>
      <c r="B24" s="2"/>
      <c r="C24" s="16"/>
      <c r="D24" s="66"/>
      <c r="E24" s="11"/>
      <c r="F24" s="11" t="s">
        <v>35</v>
      </c>
      <c r="G24" s="56"/>
      <c r="H24" s="13" t="s">
        <v>12</v>
      </c>
      <c r="I24" s="13"/>
      <c r="J24" s="14" t="s">
        <v>46</v>
      </c>
      <c r="K24" s="14"/>
      <c r="L24" s="14" t="s">
        <v>16</v>
      </c>
      <c r="M24" s="58">
        <f>+G24*I24</f>
        <v>0</v>
      </c>
      <c r="N24" s="38"/>
    </row>
    <row r="25" spans="1:14" ht="13.5">
      <c r="A25" s="6"/>
      <c r="B25" s="2"/>
      <c r="C25" s="3" t="s">
        <v>45</v>
      </c>
      <c r="D25" s="64"/>
      <c r="E25" s="40"/>
      <c r="F25" s="41"/>
      <c r="G25" s="42"/>
      <c r="H25" s="42"/>
      <c r="I25" s="42"/>
      <c r="J25" s="46"/>
      <c r="K25" s="46"/>
      <c r="L25" s="47"/>
      <c r="M25" s="76">
        <f aca="true" t="shared" si="0" ref="M25:M30">+G25*I25</f>
        <v>0</v>
      </c>
      <c r="N25" s="37"/>
    </row>
    <row r="26" spans="1:14" ht="13.5">
      <c r="A26" s="6"/>
      <c r="B26" s="2"/>
      <c r="C26" s="3"/>
      <c r="D26" s="64"/>
      <c r="E26" s="10"/>
      <c r="F26" s="4" t="s">
        <v>39</v>
      </c>
      <c r="G26" s="55"/>
      <c r="H26" s="5" t="s">
        <v>48</v>
      </c>
      <c r="I26" s="5"/>
      <c r="J26" s="8" t="s">
        <v>17</v>
      </c>
      <c r="K26" s="8"/>
      <c r="L26" s="8" t="s">
        <v>50</v>
      </c>
      <c r="M26" s="58">
        <f t="shared" si="0"/>
        <v>0</v>
      </c>
      <c r="N26" s="37"/>
    </row>
    <row r="27" spans="1:14" ht="13.5">
      <c r="A27" s="6"/>
      <c r="B27" s="16"/>
      <c r="C27" s="16"/>
      <c r="D27" s="66"/>
      <c r="E27" s="11"/>
      <c r="F27" s="11" t="s">
        <v>35</v>
      </c>
      <c r="G27" s="56"/>
      <c r="H27" s="13" t="s">
        <v>12</v>
      </c>
      <c r="I27" s="13"/>
      <c r="J27" s="14" t="s">
        <v>17</v>
      </c>
      <c r="K27" s="14"/>
      <c r="L27" s="14" t="s">
        <v>16</v>
      </c>
      <c r="M27" s="58">
        <f t="shared" si="0"/>
        <v>0</v>
      </c>
      <c r="N27" s="38"/>
    </row>
    <row r="28" spans="1:14" ht="13.5">
      <c r="A28" s="6"/>
      <c r="B28" s="169" t="s">
        <v>9</v>
      </c>
      <c r="C28" s="170"/>
      <c r="D28" s="68">
        <f>SUM(M29:M30)</f>
        <v>0</v>
      </c>
      <c r="E28" s="40"/>
      <c r="F28" s="41"/>
      <c r="G28" s="42"/>
      <c r="H28" s="42"/>
      <c r="I28" s="42"/>
      <c r="J28" s="46"/>
      <c r="K28" s="44"/>
      <c r="L28" s="45"/>
      <c r="M28" s="76">
        <f t="shared" si="0"/>
        <v>0</v>
      </c>
      <c r="N28" s="37"/>
    </row>
    <row r="29" spans="1:14" ht="15" customHeight="1">
      <c r="A29" s="6"/>
      <c r="B29" s="2"/>
      <c r="C29" s="3"/>
      <c r="D29" s="64"/>
      <c r="E29" s="10"/>
      <c r="F29" s="4" t="s">
        <v>40</v>
      </c>
      <c r="G29" s="55"/>
      <c r="H29" s="5" t="s">
        <v>48</v>
      </c>
      <c r="I29" s="5"/>
      <c r="J29" s="8" t="s">
        <v>10</v>
      </c>
      <c r="K29" s="9"/>
      <c r="L29" s="9" t="s">
        <v>52</v>
      </c>
      <c r="M29" s="58">
        <f t="shared" si="0"/>
        <v>0</v>
      </c>
      <c r="N29" s="37"/>
    </row>
    <row r="30" spans="1:14" ht="13.5" customHeight="1">
      <c r="A30" s="6"/>
      <c r="B30" s="16"/>
      <c r="C30" s="3"/>
      <c r="D30" s="64"/>
      <c r="E30" s="10"/>
      <c r="F30" s="11" t="s">
        <v>35</v>
      </c>
      <c r="G30" s="56"/>
      <c r="H30" s="13" t="s">
        <v>12</v>
      </c>
      <c r="I30" s="13"/>
      <c r="J30" s="14" t="s">
        <v>10</v>
      </c>
      <c r="K30" s="19"/>
      <c r="L30" s="19" t="s">
        <v>16</v>
      </c>
      <c r="M30" s="58">
        <f t="shared" si="0"/>
        <v>0</v>
      </c>
      <c r="N30" s="38"/>
    </row>
    <row r="31" spans="1:14" ht="15" customHeight="1">
      <c r="A31" s="6"/>
      <c r="B31" s="18" t="s">
        <v>11</v>
      </c>
      <c r="C31" s="20"/>
      <c r="D31" s="68">
        <f>SUM(M32)</f>
        <v>0</v>
      </c>
      <c r="E31" s="156"/>
      <c r="F31" s="120"/>
      <c r="G31" s="120"/>
      <c r="H31" s="120"/>
      <c r="I31" s="120"/>
      <c r="J31" s="120"/>
      <c r="K31" s="120"/>
      <c r="L31" s="121"/>
      <c r="M31" s="79"/>
      <c r="N31" s="39"/>
    </row>
    <row r="32" spans="1:14" ht="16.5" customHeight="1">
      <c r="A32" s="6"/>
      <c r="B32" s="18"/>
      <c r="C32" s="20" t="s">
        <v>0</v>
      </c>
      <c r="D32" s="70"/>
      <c r="E32" s="21" t="s">
        <v>28</v>
      </c>
      <c r="F32" s="21" t="s">
        <v>35</v>
      </c>
      <c r="G32" s="57"/>
      <c r="H32" s="48" t="s">
        <v>12</v>
      </c>
      <c r="I32" s="48">
        <v>5</v>
      </c>
      <c r="J32" s="8" t="s">
        <v>13</v>
      </c>
      <c r="K32" s="8"/>
      <c r="L32" s="8" t="s">
        <v>51</v>
      </c>
      <c r="M32" s="59">
        <f>+G32*I32</f>
        <v>0</v>
      </c>
      <c r="N32" s="49" t="s">
        <v>97</v>
      </c>
    </row>
    <row r="33" spans="1:14" ht="14.25" thickBot="1">
      <c r="A33" s="17"/>
      <c r="B33" s="23" t="s">
        <v>8</v>
      </c>
      <c r="C33" s="20" t="s">
        <v>1</v>
      </c>
      <c r="D33" s="68">
        <f>+M33</f>
        <v>0</v>
      </c>
      <c r="E33" s="75" t="s">
        <v>49</v>
      </c>
      <c r="F33" s="22"/>
      <c r="G33" s="24"/>
      <c r="H33" s="24"/>
      <c r="I33" s="24"/>
      <c r="J33" s="24"/>
      <c r="K33" s="24"/>
      <c r="L33" s="24"/>
      <c r="M33" s="60">
        <f>ROUNDDOWN(+D6*0.1,0)</f>
        <v>0</v>
      </c>
      <c r="N33" s="34"/>
    </row>
    <row r="34" spans="1:14" ht="15" thickBot="1" thickTop="1">
      <c r="A34" s="25" t="s">
        <v>2</v>
      </c>
      <c r="B34" s="146" t="s">
        <v>54</v>
      </c>
      <c r="C34" s="147"/>
      <c r="D34" s="71">
        <f>+D6+D18</f>
        <v>0</v>
      </c>
      <c r="E34" s="51"/>
      <c r="F34" s="52"/>
      <c r="G34" s="53"/>
      <c r="H34" s="53"/>
      <c r="I34" s="53"/>
      <c r="J34" s="53"/>
      <c r="K34" s="53"/>
      <c r="L34" s="53"/>
      <c r="M34" s="80"/>
      <c r="N34" s="35"/>
    </row>
    <row r="35" spans="1:14" ht="15" thickBot="1" thickTop="1">
      <c r="A35" s="25" t="s">
        <v>98</v>
      </c>
      <c r="B35" s="26"/>
      <c r="C35" s="27"/>
      <c r="D35" s="71">
        <f>+M35</f>
        <v>0</v>
      </c>
      <c r="E35" s="146" t="s">
        <v>55</v>
      </c>
      <c r="F35" s="168"/>
      <c r="G35" s="168"/>
      <c r="H35" s="168"/>
      <c r="I35" s="168"/>
      <c r="J35" s="168"/>
      <c r="K35" s="168"/>
      <c r="L35" s="168"/>
      <c r="M35" s="61">
        <f>ROUNDDOWN(+D34*0.05,0)</f>
        <v>0</v>
      </c>
      <c r="N35" s="35"/>
    </row>
    <row r="36" spans="1:14" ht="15" thickBot="1" thickTop="1">
      <c r="A36" s="28" t="s">
        <v>3</v>
      </c>
      <c r="B36" s="144" t="s">
        <v>56</v>
      </c>
      <c r="C36" s="145"/>
      <c r="D36" s="72">
        <f>+D34+D35</f>
        <v>0</v>
      </c>
      <c r="E36" s="29"/>
      <c r="F36" s="30"/>
      <c r="G36" s="31"/>
      <c r="H36" s="31"/>
      <c r="I36" s="31"/>
      <c r="J36" s="31"/>
      <c r="K36" s="31"/>
      <c r="L36" s="31"/>
      <c r="M36" s="32"/>
      <c r="N36" s="33"/>
    </row>
  </sheetData>
  <mergeCells count="27">
    <mergeCell ref="E18:L18"/>
    <mergeCell ref="E35:L35"/>
    <mergeCell ref="B28:C28"/>
    <mergeCell ref="E31:L31"/>
    <mergeCell ref="B18:C18"/>
    <mergeCell ref="B19:C19"/>
    <mergeCell ref="B22:C22"/>
    <mergeCell ref="E22:L22"/>
    <mergeCell ref="B36:C36"/>
    <mergeCell ref="B34:C34"/>
    <mergeCell ref="N3:N5"/>
    <mergeCell ref="B7:C7"/>
    <mergeCell ref="E7:L7"/>
    <mergeCell ref="E15:L15"/>
    <mergeCell ref="E6:L6"/>
    <mergeCell ref="B6:C6"/>
    <mergeCell ref="B15:C15"/>
    <mergeCell ref="B12:C12"/>
    <mergeCell ref="E12:L12"/>
    <mergeCell ref="A3:C3"/>
    <mergeCell ref="A2:N2"/>
    <mergeCell ref="A4:A5"/>
    <mergeCell ref="B4:B5"/>
    <mergeCell ref="C4:C5"/>
    <mergeCell ref="D3:D5"/>
    <mergeCell ref="E3:L5"/>
    <mergeCell ref="M3:M5"/>
  </mergeCells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Zeros="0" workbookViewId="0" topLeftCell="A1">
      <selection activeCell="A48" sqref="A48"/>
    </sheetView>
  </sheetViews>
  <sheetFormatPr defaultColWidth="9.00390625" defaultRowHeight="13.5"/>
  <cols>
    <col min="1" max="1" width="10.375" style="0" customWidth="1"/>
    <col min="2" max="2" width="6.625" style="0" customWidth="1"/>
    <col min="3" max="3" width="25.00390625" style="0" customWidth="1"/>
    <col min="4" max="4" width="13.25390625" style="0" customWidth="1"/>
    <col min="5" max="5" width="17.25390625" style="0" customWidth="1"/>
    <col min="6" max="6" width="2.75390625" style="0" customWidth="1"/>
    <col min="7" max="7" width="10.75390625" style="0" customWidth="1"/>
    <col min="8" max="8" width="2.875" style="0" customWidth="1"/>
    <col min="9" max="9" width="5.25390625" style="0" customWidth="1"/>
    <col min="10" max="10" width="6.375" style="0" customWidth="1"/>
    <col min="11" max="11" width="7.00390625" style="0" customWidth="1"/>
    <col min="12" max="12" width="2.625" style="0" customWidth="1"/>
    <col min="13" max="13" width="14.125" style="0" customWidth="1"/>
    <col min="14" max="14" width="17.25390625" style="0" customWidth="1"/>
  </cols>
  <sheetData>
    <row r="1" ht="13.5">
      <c r="A1" t="s">
        <v>18</v>
      </c>
    </row>
    <row r="2" spans="1:14" ht="24" customHeight="1" thickBot="1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3.5">
      <c r="A3" s="122" t="s">
        <v>20</v>
      </c>
      <c r="B3" s="123"/>
      <c r="C3" s="123"/>
      <c r="D3" s="131" t="s">
        <v>26</v>
      </c>
      <c r="E3" s="134" t="s">
        <v>27</v>
      </c>
      <c r="F3" s="135"/>
      <c r="G3" s="136"/>
      <c r="H3" s="136"/>
      <c r="I3" s="136"/>
      <c r="J3" s="136"/>
      <c r="K3" s="136"/>
      <c r="L3" s="136"/>
      <c r="M3" s="141" t="s">
        <v>53</v>
      </c>
      <c r="N3" s="148" t="s">
        <v>14</v>
      </c>
    </row>
    <row r="4" spans="1:14" ht="13.5">
      <c r="A4" s="125" t="s">
        <v>21</v>
      </c>
      <c r="B4" s="127" t="s">
        <v>23</v>
      </c>
      <c r="C4" s="129" t="s">
        <v>22</v>
      </c>
      <c r="D4" s="132"/>
      <c r="E4" s="137"/>
      <c r="F4" s="138"/>
      <c r="G4" s="138"/>
      <c r="H4" s="138"/>
      <c r="I4" s="138"/>
      <c r="J4" s="138"/>
      <c r="K4" s="138"/>
      <c r="L4" s="138"/>
      <c r="M4" s="142"/>
      <c r="N4" s="149"/>
    </row>
    <row r="5" spans="1:14" ht="9" customHeight="1">
      <c r="A5" s="126"/>
      <c r="B5" s="128"/>
      <c r="C5" s="130"/>
      <c r="D5" s="133"/>
      <c r="E5" s="139"/>
      <c r="F5" s="140"/>
      <c r="G5" s="140"/>
      <c r="H5" s="140"/>
      <c r="I5" s="140"/>
      <c r="J5" s="140"/>
      <c r="K5" s="140"/>
      <c r="L5" s="140"/>
      <c r="M5" s="143"/>
      <c r="N5" s="150"/>
    </row>
    <row r="6" spans="1:14" ht="15" customHeight="1">
      <c r="A6" s="6" t="s">
        <v>24</v>
      </c>
      <c r="B6" s="159"/>
      <c r="C6" s="160"/>
      <c r="D6" s="62">
        <f>+D7+D12+D15</f>
        <v>7595000</v>
      </c>
      <c r="E6" s="186"/>
      <c r="F6" s="187"/>
      <c r="G6" s="187"/>
      <c r="H6" s="187"/>
      <c r="I6" s="187"/>
      <c r="J6" s="187"/>
      <c r="K6" s="187"/>
      <c r="L6" s="187"/>
      <c r="M6" s="81"/>
      <c r="N6" s="54"/>
    </row>
    <row r="7" spans="1:14" ht="13.5">
      <c r="A7" s="6"/>
      <c r="B7" s="151" t="s">
        <v>4</v>
      </c>
      <c r="C7" s="152"/>
      <c r="D7" s="63">
        <f>SUM(M8:M11)</f>
        <v>6315000</v>
      </c>
      <c r="E7" s="183"/>
      <c r="F7" s="184"/>
      <c r="G7" s="184"/>
      <c r="H7" s="184"/>
      <c r="I7" s="184"/>
      <c r="J7" s="184"/>
      <c r="K7" s="184"/>
      <c r="L7" s="185"/>
      <c r="M7" s="82"/>
      <c r="N7" s="37"/>
    </row>
    <row r="8" spans="1:14" ht="13.5">
      <c r="A8" s="6"/>
      <c r="B8" s="2"/>
      <c r="C8" s="3" t="s">
        <v>62</v>
      </c>
      <c r="D8" s="64"/>
      <c r="E8" s="83" t="s">
        <v>64</v>
      </c>
      <c r="F8" s="84" t="s">
        <v>69</v>
      </c>
      <c r="G8" s="85">
        <v>8000</v>
      </c>
      <c r="H8" s="86" t="s">
        <v>70</v>
      </c>
      <c r="I8" s="86">
        <v>30</v>
      </c>
      <c r="J8" s="9" t="s">
        <v>71</v>
      </c>
      <c r="K8" s="9"/>
      <c r="L8" s="9" t="s">
        <v>72</v>
      </c>
      <c r="M8" s="87">
        <f>+G8*I8</f>
        <v>240000</v>
      </c>
      <c r="N8" s="37"/>
    </row>
    <row r="9" spans="1:14" ht="13.5">
      <c r="A9" s="6"/>
      <c r="B9" s="2"/>
      <c r="C9" s="3"/>
      <c r="D9" s="64"/>
      <c r="E9" s="88" t="s">
        <v>65</v>
      </c>
      <c r="F9" s="88" t="s">
        <v>69</v>
      </c>
      <c r="G9" s="89">
        <v>7500</v>
      </c>
      <c r="H9" s="90" t="s">
        <v>70</v>
      </c>
      <c r="I9" s="90">
        <v>80</v>
      </c>
      <c r="J9" s="19" t="s">
        <v>71</v>
      </c>
      <c r="K9" s="19"/>
      <c r="L9" s="19" t="s">
        <v>72</v>
      </c>
      <c r="M9" s="91">
        <f>+G9*I9</f>
        <v>600000</v>
      </c>
      <c r="N9" s="38"/>
    </row>
    <row r="10" spans="1:14" ht="13.5">
      <c r="A10" s="6"/>
      <c r="B10" s="2"/>
      <c r="C10" s="15" t="s">
        <v>63</v>
      </c>
      <c r="D10" s="65"/>
      <c r="E10" s="84" t="s">
        <v>65</v>
      </c>
      <c r="F10" s="84" t="s">
        <v>69</v>
      </c>
      <c r="G10" s="85">
        <v>7500</v>
      </c>
      <c r="H10" s="86" t="s">
        <v>70</v>
      </c>
      <c r="I10" s="86">
        <v>250</v>
      </c>
      <c r="J10" s="86" t="s">
        <v>71</v>
      </c>
      <c r="K10" s="86"/>
      <c r="L10" s="86" t="s">
        <v>72</v>
      </c>
      <c r="M10" s="87">
        <f>+G10*I10</f>
        <v>1875000</v>
      </c>
      <c r="N10" s="37"/>
    </row>
    <row r="11" spans="1:14" ht="13.5">
      <c r="A11" s="6"/>
      <c r="B11" s="16"/>
      <c r="C11" s="16"/>
      <c r="D11" s="66"/>
      <c r="E11" s="88" t="s">
        <v>66</v>
      </c>
      <c r="F11" s="88" t="s">
        <v>69</v>
      </c>
      <c r="G11" s="89">
        <v>6000</v>
      </c>
      <c r="H11" s="90" t="s">
        <v>70</v>
      </c>
      <c r="I11" s="90">
        <v>600</v>
      </c>
      <c r="J11" s="90" t="s">
        <v>71</v>
      </c>
      <c r="K11" s="90"/>
      <c r="L11" s="90" t="s">
        <v>72</v>
      </c>
      <c r="M11" s="87">
        <f>+G11*I11</f>
        <v>3600000</v>
      </c>
      <c r="N11" s="38"/>
    </row>
    <row r="12" spans="1:14" ht="13.5">
      <c r="A12" s="6"/>
      <c r="B12" s="163" t="s">
        <v>5</v>
      </c>
      <c r="C12" s="164"/>
      <c r="D12" s="67">
        <f>SUM(M13:M14)</f>
        <v>480000</v>
      </c>
      <c r="E12" s="181"/>
      <c r="F12" s="181"/>
      <c r="G12" s="181"/>
      <c r="H12" s="181"/>
      <c r="I12" s="181"/>
      <c r="J12" s="181"/>
      <c r="K12" s="181"/>
      <c r="L12" s="182"/>
      <c r="M12" s="82"/>
      <c r="N12" s="37"/>
    </row>
    <row r="13" spans="1:14" ht="13.5">
      <c r="A13" s="6"/>
      <c r="B13" s="2"/>
      <c r="C13" s="3" t="s">
        <v>67</v>
      </c>
      <c r="D13" s="64"/>
      <c r="E13" s="83" t="s">
        <v>65</v>
      </c>
      <c r="F13" s="92" t="s">
        <v>69</v>
      </c>
      <c r="G13" s="85">
        <v>7500</v>
      </c>
      <c r="H13" s="86" t="s">
        <v>70</v>
      </c>
      <c r="I13" s="86">
        <v>40</v>
      </c>
      <c r="J13" s="9" t="s">
        <v>71</v>
      </c>
      <c r="K13" s="9"/>
      <c r="L13" s="9" t="s">
        <v>72</v>
      </c>
      <c r="M13" s="87">
        <f>+G13*I13</f>
        <v>300000</v>
      </c>
      <c r="N13" s="37"/>
    </row>
    <row r="14" spans="1:14" ht="13.5">
      <c r="A14" s="6"/>
      <c r="B14" s="16"/>
      <c r="C14" s="16" t="s">
        <v>68</v>
      </c>
      <c r="D14" s="66"/>
      <c r="E14" s="83" t="s">
        <v>66</v>
      </c>
      <c r="F14" s="88" t="s">
        <v>69</v>
      </c>
      <c r="G14" s="89">
        <v>6000</v>
      </c>
      <c r="H14" s="90" t="s">
        <v>70</v>
      </c>
      <c r="I14" s="90">
        <v>30</v>
      </c>
      <c r="J14" s="19" t="s">
        <v>71</v>
      </c>
      <c r="K14" s="19"/>
      <c r="L14" s="19" t="s">
        <v>72</v>
      </c>
      <c r="M14" s="87">
        <f>+G14*I14</f>
        <v>180000</v>
      </c>
      <c r="N14" s="38"/>
    </row>
    <row r="15" spans="1:14" ht="13.5">
      <c r="A15" s="6"/>
      <c r="B15" s="161" t="s">
        <v>6</v>
      </c>
      <c r="C15" s="162"/>
      <c r="D15" s="68">
        <f>SUM(M16:M17)</f>
        <v>800000</v>
      </c>
      <c r="E15" s="180"/>
      <c r="F15" s="181"/>
      <c r="G15" s="181"/>
      <c r="H15" s="181"/>
      <c r="I15" s="181"/>
      <c r="J15" s="181"/>
      <c r="K15" s="181"/>
      <c r="L15" s="182"/>
      <c r="M15" s="82">
        <f>+G15*I15</f>
        <v>0</v>
      </c>
      <c r="N15" s="37"/>
    </row>
    <row r="16" spans="1:14" ht="13.5">
      <c r="A16" s="6"/>
      <c r="B16" s="2"/>
      <c r="C16" s="3"/>
      <c r="D16" s="64"/>
      <c r="E16" s="83" t="s">
        <v>64</v>
      </c>
      <c r="F16" s="92" t="s">
        <v>69</v>
      </c>
      <c r="G16" s="85">
        <v>8000</v>
      </c>
      <c r="H16" s="86" t="s">
        <v>70</v>
      </c>
      <c r="I16" s="86">
        <v>40</v>
      </c>
      <c r="J16" s="9" t="s">
        <v>71</v>
      </c>
      <c r="K16" s="9"/>
      <c r="L16" s="9" t="s">
        <v>72</v>
      </c>
      <c r="M16" s="87">
        <f>+G16*I16</f>
        <v>320000</v>
      </c>
      <c r="N16" s="37"/>
    </row>
    <row r="17" spans="1:14" ht="13.5">
      <c r="A17" s="17"/>
      <c r="B17" s="18"/>
      <c r="C17" s="16"/>
      <c r="D17" s="66"/>
      <c r="E17" s="83" t="s">
        <v>66</v>
      </c>
      <c r="F17" s="88" t="s">
        <v>69</v>
      </c>
      <c r="G17" s="89">
        <v>6000</v>
      </c>
      <c r="H17" s="90" t="s">
        <v>70</v>
      </c>
      <c r="I17" s="90">
        <v>80</v>
      </c>
      <c r="J17" s="19" t="s">
        <v>71</v>
      </c>
      <c r="K17" s="19"/>
      <c r="L17" s="50" t="s">
        <v>72</v>
      </c>
      <c r="M17" s="87">
        <f>+G17*I17</f>
        <v>480000</v>
      </c>
      <c r="N17" s="38"/>
    </row>
    <row r="18" spans="1:14" ht="13.5">
      <c r="A18" s="1" t="s">
        <v>25</v>
      </c>
      <c r="B18" s="171"/>
      <c r="C18" s="121"/>
      <c r="D18" s="69">
        <f>+D19+D22+D28+D31+D33</f>
        <v>3840876</v>
      </c>
      <c r="E18" s="175"/>
      <c r="F18" s="176"/>
      <c r="G18" s="176"/>
      <c r="H18" s="176"/>
      <c r="I18" s="176"/>
      <c r="J18" s="176"/>
      <c r="K18" s="176"/>
      <c r="L18" s="177"/>
      <c r="M18" s="82"/>
      <c r="N18" s="37"/>
    </row>
    <row r="19" spans="1:14" ht="13.5">
      <c r="A19" s="1"/>
      <c r="B19" s="163" t="s">
        <v>99</v>
      </c>
      <c r="C19" s="172"/>
      <c r="D19" s="68">
        <f>SUM(M20:M21)</f>
        <v>499276</v>
      </c>
      <c r="E19" s="93"/>
      <c r="F19" s="94"/>
      <c r="G19" s="95"/>
      <c r="H19" s="95"/>
      <c r="I19" s="95"/>
      <c r="J19" s="96"/>
      <c r="K19" s="44"/>
      <c r="L19" s="45"/>
      <c r="M19" s="82"/>
      <c r="N19" s="37"/>
    </row>
    <row r="20" spans="1:14" ht="13.5">
      <c r="A20" s="6"/>
      <c r="B20" s="2"/>
      <c r="C20" s="3"/>
      <c r="D20" s="64"/>
      <c r="E20" s="84" t="s">
        <v>87</v>
      </c>
      <c r="F20" s="92" t="s">
        <v>30</v>
      </c>
      <c r="G20" s="85">
        <v>71620</v>
      </c>
      <c r="H20" s="86" t="s">
        <v>29</v>
      </c>
      <c r="I20" s="86">
        <v>2</v>
      </c>
      <c r="J20" s="73" t="s">
        <v>31</v>
      </c>
      <c r="K20" s="73" t="s">
        <v>32</v>
      </c>
      <c r="L20" s="9" t="s">
        <v>33</v>
      </c>
      <c r="M20" s="87">
        <f>+ROUNDDOWN(G20*I20*100/105,0)</f>
        <v>136419</v>
      </c>
      <c r="N20" s="37"/>
    </row>
    <row r="21" spans="1:14" ht="13.5">
      <c r="A21" s="6"/>
      <c r="B21" s="16"/>
      <c r="C21" s="16"/>
      <c r="D21" s="66"/>
      <c r="E21" s="88" t="s">
        <v>88</v>
      </c>
      <c r="F21" s="88" t="s">
        <v>30</v>
      </c>
      <c r="G21" s="89">
        <v>63500</v>
      </c>
      <c r="H21" s="90" t="s">
        <v>29</v>
      </c>
      <c r="I21" s="90">
        <v>6</v>
      </c>
      <c r="J21" s="19" t="s">
        <v>31</v>
      </c>
      <c r="K21" s="74" t="s">
        <v>32</v>
      </c>
      <c r="L21" s="19" t="s">
        <v>33</v>
      </c>
      <c r="M21" s="87">
        <f>+ROUNDDOWN((G21*I21*0.952380952380952),0)</f>
        <v>362857</v>
      </c>
      <c r="N21" s="38"/>
    </row>
    <row r="22" spans="1:14" ht="13.5">
      <c r="A22" s="6"/>
      <c r="B22" s="173" t="s">
        <v>7</v>
      </c>
      <c r="C22" s="174"/>
      <c r="D22" s="68">
        <f>SUM(M23:M24,M26:M27)</f>
        <v>1537100</v>
      </c>
      <c r="E22" s="180"/>
      <c r="F22" s="181"/>
      <c r="G22" s="181"/>
      <c r="H22" s="181"/>
      <c r="I22" s="181"/>
      <c r="J22" s="181"/>
      <c r="K22" s="181"/>
      <c r="L22" s="182"/>
      <c r="M22" s="82"/>
      <c r="N22" s="37"/>
    </row>
    <row r="23" spans="1:14" ht="13.5">
      <c r="A23" s="6"/>
      <c r="B23" s="2"/>
      <c r="C23" s="3" t="s">
        <v>44</v>
      </c>
      <c r="D23" s="64"/>
      <c r="E23" s="84" t="s">
        <v>92</v>
      </c>
      <c r="F23" s="92" t="s">
        <v>73</v>
      </c>
      <c r="G23" s="85">
        <v>500000</v>
      </c>
      <c r="H23" s="86" t="s">
        <v>74</v>
      </c>
      <c r="I23" s="86">
        <v>1</v>
      </c>
      <c r="J23" s="9" t="s">
        <v>46</v>
      </c>
      <c r="K23" s="9"/>
      <c r="L23" s="9" t="s">
        <v>75</v>
      </c>
      <c r="M23" s="87">
        <f aca="true" t="shared" si="0" ref="M23:M30">+G23*I23</f>
        <v>500000</v>
      </c>
      <c r="N23" s="37" t="s">
        <v>96</v>
      </c>
    </row>
    <row r="24" spans="1:14" ht="13.5">
      <c r="A24" s="6"/>
      <c r="B24" s="2"/>
      <c r="C24" s="16"/>
      <c r="D24" s="66"/>
      <c r="E24" s="88" t="s">
        <v>93</v>
      </c>
      <c r="F24" s="88" t="s">
        <v>76</v>
      </c>
      <c r="G24" s="89">
        <v>84000</v>
      </c>
      <c r="H24" s="90" t="s">
        <v>77</v>
      </c>
      <c r="I24" s="90">
        <v>2</v>
      </c>
      <c r="J24" s="19" t="s">
        <v>46</v>
      </c>
      <c r="K24" s="19"/>
      <c r="L24" s="19" t="s">
        <v>75</v>
      </c>
      <c r="M24" s="87">
        <f t="shared" si="0"/>
        <v>168000</v>
      </c>
      <c r="N24" s="38" t="s">
        <v>96</v>
      </c>
    </row>
    <row r="25" spans="1:14" ht="13.5">
      <c r="A25" s="6"/>
      <c r="B25" s="2"/>
      <c r="C25" s="3" t="s">
        <v>45</v>
      </c>
      <c r="D25" s="64"/>
      <c r="E25" s="93"/>
      <c r="F25" s="94"/>
      <c r="G25" s="95"/>
      <c r="H25" s="95"/>
      <c r="I25" s="95"/>
      <c r="J25" s="44"/>
      <c r="K25" s="44"/>
      <c r="L25" s="45"/>
      <c r="M25" s="82">
        <f t="shared" si="0"/>
        <v>0</v>
      </c>
      <c r="N25" s="37"/>
    </row>
    <row r="26" spans="1:14" ht="24.75" customHeight="1">
      <c r="A26" s="6"/>
      <c r="B26" s="2"/>
      <c r="C26" s="3"/>
      <c r="D26" s="64"/>
      <c r="E26" s="113" t="s">
        <v>90</v>
      </c>
      <c r="F26" s="114" t="s">
        <v>30</v>
      </c>
      <c r="G26" s="115">
        <v>89700</v>
      </c>
      <c r="H26" s="114" t="s">
        <v>29</v>
      </c>
      <c r="I26" s="116">
        <v>3</v>
      </c>
      <c r="J26" s="117" t="s">
        <v>17</v>
      </c>
      <c r="K26" s="114"/>
      <c r="L26" s="118" t="s">
        <v>89</v>
      </c>
      <c r="M26" s="119">
        <f t="shared" si="0"/>
        <v>269100</v>
      </c>
      <c r="N26" s="37" t="s">
        <v>96</v>
      </c>
    </row>
    <row r="27" spans="1:14" ht="13.5">
      <c r="A27" s="6"/>
      <c r="B27" s="16"/>
      <c r="C27" s="16"/>
      <c r="D27" s="66"/>
      <c r="E27" s="88" t="s">
        <v>91</v>
      </c>
      <c r="F27" s="88" t="s">
        <v>79</v>
      </c>
      <c r="G27" s="89">
        <v>300000</v>
      </c>
      <c r="H27" s="90" t="s">
        <v>80</v>
      </c>
      <c r="I27" s="90">
        <v>2</v>
      </c>
      <c r="J27" s="19" t="s">
        <v>17</v>
      </c>
      <c r="K27" s="19"/>
      <c r="L27" s="19" t="s">
        <v>78</v>
      </c>
      <c r="M27" s="87">
        <f t="shared" si="0"/>
        <v>600000</v>
      </c>
      <c r="N27" s="38"/>
    </row>
    <row r="28" spans="1:14" ht="13.5">
      <c r="A28" s="6"/>
      <c r="B28" s="169" t="s">
        <v>9</v>
      </c>
      <c r="C28" s="170"/>
      <c r="D28" s="68">
        <f>SUM(M29:M30)</f>
        <v>1040000</v>
      </c>
      <c r="E28" s="93"/>
      <c r="F28" s="94"/>
      <c r="G28" s="95"/>
      <c r="H28" s="95"/>
      <c r="I28" s="95"/>
      <c r="J28" s="44"/>
      <c r="K28" s="44"/>
      <c r="L28" s="45"/>
      <c r="M28" s="82">
        <f t="shared" si="0"/>
        <v>0</v>
      </c>
      <c r="N28" s="37"/>
    </row>
    <row r="29" spans="1:14" ht="15" customHeight="1">
      <c r="A29" s="6"/>
      <c r="B29" s="2"/>
      <c r="C29" s="3"/>
      <c r="D29" s="64"/>
      <c r="E29" s="84" t="s">
        <v>94</v>
      </c>
      <c r="F29" s="92" t="s">
        <v>79</v>
      </c>
      <c r="G29" s="85">
        <v>100000</v>
      </c>
      <c r="H29" s="86" t="s">
        <v>80</v>
      </c>
      <c r="I29" s="86">
        <v>8</v>
      </c>
      <c r="J29" s="9" t="s">
        <v>10</v>
      </c>
      <c r="K29" s="9"/>
      <c r="L29" s="9" t="s">
        <v>81</v>
      </c>
      <c r="M29" s="87">
        <f t="shared" si="0"/>
        <v>800000</v>
      </c>
      <c r="N29" s="37"/>
    </row>
    <row r="30" spans="1:14" ht="13.5" customHeight="1">
      <c r="A30" s="6"/>
      <c r="B30" s="16"/>
      <c r="C30" s="3"/>
      <c r="D30" s="64"/>
      <c r="E30" s="84" t="s">
        <v>95</v>
      </c>
      <c r="F30" s="88" t="s">
        <v>82</v>
      </c>
      <c r="G30" s="89">
        <v>30000</v>
      </c>
      <c r="H30" s="90" t="s">
        <v>83</v>
      </c>
      <c r="I30" s="90">
        <v>8</v>
      </c>
      <c r="J30" s="19" t="s">
        <v>10</v>
      </c>
      <c r="K30" s="19"/>
      <c r="L30" s="19" t="s">
        <v>81</v>
      </c>
      <c r="M30" s="87">
        <f t="shared" si="0"/>
        <v>240000</v>
      </c>
      <c r="N30" s="38"/>
    </row>
    <row r="31" spans="1:14" ht="15" customHeight="1">
      <c r="A31" s="6"/>
      <c r="B31" s="18" t="s">
        <v>11</v>
      </c>
      <c r="C31" s="20"/>
      <c r="D31" s="68">
        <f>SUM(M32)</f>
        <v>5000</v>
      </c>
      <c r="E31" s="180"/>
      <c r="F31" s="181"/>
      <c r="G31" s="181"/>
      <c r="H31" s="181"/>
      <c r="I31" s="181"/>
      <c r="J31" s="181"/>
      <c r="K31" s="181"/>
      <c r="L31" s="182"/>
      <c r="M31" s="97"/>
      <c r="N31" s="39"/>
    </row>
    <row r="32" spans="1:14" ht="16.5" customHeight="1">
      <c r="A32" s="6"/>
      <c r="B32" s="18"/>
      <c r="C32" s="20" t="s">
        <v>0</v>
      </c>
      <c r="D32" s="70"/>
      <c r="E32" s="75" t="s">
        <v>28</v>
      </c>
      <c r="F32" s="75" t="s">
        <v>84</v>
      </c>
      <c r="G32" s="98">
        <v>1000</v>
      </c>
      <c r="H32" s="99" t="s">
        <v>85</v>
      </c>
      <c r="I32" s="99">
        <v>5</v>
      </c>
      <c r="J32" s="9" t="s">
        <v>13</v>
      </c>
      <c r="K32" s="9"/>
      <c r="L32" s="9" t="s">
        <v>59</v>
      </c>
      <c r="M32" s="100">
        <f>+G32*I32</f>
        <v>5000</v>
      </c>
      <c r="N32" s="49" t="s">
        <v>97</v>
      </c>
    </row>
    <row r="33" spans="1:14" ht="14.25" thickBot="1">
      <c r="A33" s="17"/>
      <c r="B33" s="23" t="s">
        <v>8</v>
      </c>
      <c r="C33" s="20" t="s">
        <v>1</v>
      </c>
      <c r="D33" s="68">
        <f>+M33</f>
        <v>759500</v>
      </c>
      <c r="E33" s="75" t="s">
        <v>49</v>
      </c>
      <c r="F33" s="101"/>
      <c r="G33" s="102"/>
      <c r="H33" s="102"/>
      <c r="I33" s="102"/>
      <c r="J33" s="102"/>
      <c r="K33" s="102"/>
      <c r="L33" s="102"/>
      <c r="M33" s="103">
        <f>ROUNDDOWN(+D6*0.1,0)</f>
        <v>759500</v>
      </c>
      <c r="N33" s="34"/>
    </row>
    <row r="34" spans="1:14" ht="15" thickBot="1" thickTop="1">
      <c r="A34" s="25" t="s">
        <v>2</v>
      </c>
      <c r="B34" s="146" t="s">
        <v>60</v>
      </c>
      <c r="C34" s="147"/>
      <c r="D34" s="71">
        <f>+D6+D18</f>
        <v>11435876</v>
      </c>
      <c r="E34" s="104"/>
      <c r="F34" s="105"/>
      <c r="G34" s="106"/>
      <c r="H34" s="106"/>
      <c r="I34" s="106"/>
      <c r="J34" s="106"/>
      <c r="K34" s="106"/>
      <c r="L34" s="106"/>
      <c r="M34" s="107"/>
      <c r="N34" s="35"/>
    </row>
    <row r="35" spans="1:14" ht="15" thickBot="1" thickTop="1">
      <c r="A35" s="25" t="s">
        <v>98</v>
      </c>
      <c r="B35" s="26"/>
      <c r="C35" s="27"/>
      <c r="D35" s="71">
        <f>+M35</f>
        <v>571793</v>
      </c>
      <c r="E35" s="178" t="s">
        <v>86</v>
      </c>
      <c r="F35" s="179"/>
      <c r="G35" s="179"/>
      <c r="H35" s="179"/>
      <c r="I35" s="179"/>
      <c r="J35" s="179"/>
      <c r="K35" s="179"/>
      <c r="L35" s="179"/>
      <c r="M35" s="108">
        <f>ROUNDDOWN(+D34*0.05,0)</f>
        <v>571793</v>
      </c>
      <c r="N35" s="35"/>
    </row>
    <row r="36" spans="1:14" ht="15" thickBot="1" thickTop="1">
      <c r="A36" s="28" t="s">
        <v>3</v>
      </c>
      <c r="B36" s="144" t="s">
        <v>61</v>
      </c>
      <c r="C36" s="145"/>
      <c r="D36" s="72">
        <f>+D34+D35</f>
        <v>12007669</v>
      </c>
      <c r="E36" s="109"/>
      <c r="F36" s="110"/>
      <c r="G36" s="111"/>
      <c r="H36" s="111"/>
      <c r="I36" s="111"/>
      <c r="J36" s="111"/>
      <c r="K36" s="111"/>
      <c r="L36" s="111"/>
      <c r="M36" s="112"/>
      <c r="N36" s="33"/>
    </row>
    <row r="37" ht="13.5">
      <c r="M37">
        <v>443123</v>
      </c>
    </row>
  </sheetData>
  <mergeCells count="27">
    <mergeCell ref="E12:L12"/>
    <mergeCell ref="A3:C3"/>
    <mergeCell ref="A2:N2"/>
    <mergeCell ref="A4:A5"/>
    <mergeCell ref="B4:B5"/>
    <mergeCell ref="C4:C5"/>
    <mergeCell ref="D3:D5"/>
    <mergeCell ref="E3:L5"/>
    <mergeCell ref="M3:M5"/>
    <mergeCell ref="B36:C36"/>
    <mergeCell ref="B34:C34"/>
    <mergeCell ref="N3:N5"/>
    <mergeCell ref="B7:C7"/>
    <mergeCell ref="E7:L7"/>
    <mergeCell ref="E15:L15"/>
    <mergeCell ref="E6:L6"/>
    <mergeCell ref="B6:C6"/>
    <mergeCell ref="B15:C15"/>
    <mergeCell ref="B12:C12"/>
    <mergeCell ref="E18:L18"/>
    <mergeCell ref="E35:L35"/>
    <mergeCell ref="B28:C28"/>
    <mergeCell ref="E31:L31"/>
    <mergeCell ref="B18:C18"/>
    <mergeCell ref="B19:C19"/>
    <mergeCell ref="B22:C22"/>
    <mergeCell ref="E22:L22"/>
  </mergeCells>
  <printOptions/>
  <pageMargins left="0.75" right="0.75" top="1" bottom="1" header="0.512" footer="0.51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関川和行</dc:creator>
  <cp:keywords/>
  <dc:description/>
  <cp:lastModifiedBy>hayakawa</cp:lastModifiedBy>
  <cp:lastPrinted>2009-03-27T09:20:30Z</cp:lastPrinted>
  <dcterms:created xsi:type="dcterms:W3CDTF">2008-04-26T12:47:53Z</dcterms:created>
  <dcterms:modified xsi:type="dcterms:W3CDTF">2010-04-12T05:38:14Z</dcterms:modified>
  <cp:category/>
  <cp:version/>
  <cp:contentType/>
  <cp:contentStatus/>
</cp:coreProperties>
</file>